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900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<sst xmlns="http://schemas.openxmlformats.org/spreadsheetml/2006/main" count="122" uniqueCount="83">
  <si>
    <t>AIDA BIASING</t>
  </si>
  <si>
    <t>External bias resistor:</t>
  </si>
  <si>
    <t>Power Supply Vdd:</t>
  </si>
  <si>
    <t>V</t>
  </si>
  <si>
    <t>Ohms</t>
  </si>
  <si>
    <t>Iref</t>
  </si>
  <si>
    <t>A</t>
  </si>
  <si>
    <t>Ibias</t>
  </si>
  <si>
    <t>Ibias_3u</t>
  </si>
  <si>
    <t>Ibias_25u</t>
  </si>
  <si>
    <t>IvrefDAC</t>
  </si>
  <si>
    <t>IvrefDACp</t>
  </si>
  <si>
    <t>Ivref_casc_comp_thresh</t>
  </si>
  <si>
    <t>Threshold link reference current</t>
  </si>
  <si>
    <t>Threshold link value (HEX)</t>
  </si>
  <si>
    <t>Threshold link</t>
  </si>
  <si>
    <t>Threshold link value (dec) [0:255]</t>
  </si>
  <si>
    <t>Ibias_preAmp refence current</t>
  </si>
  <si>
    <t>Ibias_preAmp value (HEX)</t>
  </si>
  <si>
    <t>Ibias_preAmp</t>
  </si>
  <si>
    <t>vcasc_preAmp reference current</t>
  </si>
  <si>
    <t>vcasc_preAmp value (HEX)</t>
  </si>
  <si>
    <t>vcasc_preAmp value (dec) [0:255]</t>
  </si>
  <si>
    <t>vcasc_preAmp</t>
  </si>
  <si>
    <t>Ibias_preAmp_SF refence current</t>
  </si>
  <si>
    <t>Ibias_preAmp_SF value (HEX)</t>
  </si>
  <si>
    <t>Ibias_preAmp_SF</t>
  </si>
  <si>
    <t>Ibias_preAmp_SF value (dec) [0:15]</t>
  </si>
  <si>
    <t>Source Follower bias current:</t>
  </si>
  <si>
    <t>biasRC_preAmp reference current</t>
  </si>
  <si>
    <t>biasRC_preAmp value (HEX)</t>
  </si>
  <si>
    <t>biasRC_preAmp value (dec) [0:255]</t>
  </si>
  <si>
    <t>biasRC_preAmp</t>
  </si>
  <si>
    <t>Ibias_preAmp value (dec) [0:15]</t>
  </si>
  <si>
    <t>Ibias_LFfdbk refence current</t>
  </si>
  <si>
    <t>Ibias_LFfdbk value (HEX)</t>
  </si>
  <si>
    <t>Ibias_LFfdbk value (dec) [0:15]</t>
  </si>
  <si>
    <t>Ibias_LFfdbk</t>
  </si>
  <si>
    <t>NB: this is scaled down locally in each channel to 1/10000</t>
  </si>
  <si>
    <t>vcasc_preAmp_HEC reference current</t>
  </si>
  <si>
    <t>vcasc_preAmp_HEC value (dec) [0:255]</t>
  </si>
  <si>
    <t>vcasc_preAmp_HEC</t>
  </si>
  <si>
    <t>vcasc_preAmp_HEC value (HEX)</t>
  </si>
  <si>
    <t>biasRC_preAmp_HEC reference current</t>
  </si>
  <si>
    <t>biasRC_preAmp_HEC value (HEX)</t>
  </si>
  <si>
    <t>biasRC_preAmp_HEC value (dec) [0:255]</t>
  </si>
  <si>
    <t>biasRC_preAmp_HEC</t>
  </si>
  <si>
    <t>ref reference current</t>
  </si>
  <si>
    <t>ref value (HEX)</t>
  </si>
  <si>
    <t>ref value (dec) [0:255]</t>
  </si>
  <si>
    <t>ref</t>
  </si>
  <si>
    <t>vcasc_p reference current</t>
  </si>
  <si>
    <t>vcasc_p value (HEX)</t>
  </si>
  <si>
    <t>vcasc_p value (dec) [0:255]</t>
  </si>
  <si>
    <t>vcasc_p</t>
  </si>
  <si>
    <t>vcasc_n reference current</t>
  </si>
  <si>
    <t>vcasc_n value (HEX)</t>
  </si>
  <si>
    <t>vcasc_n value (dec) [0:255]</t>
  </si>
  <si>
    <t>vcasc_n</t>
  </si>
  <si>
    <t>vin_fastCompThresh reference current</t>
  </si>
  <si>
    <t>vin_fastCompThresh value (HEX)</t>
  </si>
  <si>
    <t>vin_fastCompThresh value (dec) [0:255]</t>
  </si>
  <si>
    <t>vin_fastCompThresh value</t>
  </si>
  <si>
    <t>vin_fastCompThresh_HEC reference current</t>
  </si>
  <si>
    <t>vin_fastCompThresh_HEC value (HEX)</t>
  </si>
  <si>
    <t>vin_fastCompThresh_HEC value (dec) [0:255]</t>
  </si>
  <si>
    <t>vin_fastCompThresh_HEC value</t>
  </si>
  <si>
    <t>ref_x10 - refSH reference current</t>
  </si>
  <si>
    <t>ref_x10 - refSH value (HEX)</t>
  </si>
  <si>
    <t>ref_x10 - refSH value (dec) [0:255]</t>
  </si>
  <si>
    <t>ref_x10 - refSH</t>
  </si>
  <si>
    <t>vin_CompThresh reference current</t>
  </si>
  <si>
    <t>vin_CompThresh value (HEX)</t>
  </si>
  <si>
    <t>vin_CompThresh value (dec) [0:255]</t>
  </si>
  <si>
    <t>vin_CompThresh value</t>
  </si>
  <si>
    <t>clamp_Thresh reference current</t>
  </si>
  <si>
    <t>clamp_Thresh value (HEX)</t>
  </si>
  <si>
    <t>clamp_Thresh value</t>
  </si>
  <si>
    <t>clamp_Thresh value (dec) [0:15]</t>
  </si>
  <si>
    <t>input</t>
  </si>
  <si>
    <t>output</t>
  </si>
  <si>
    <t>Key to colors:</t>
  </si>
  <si>
    <t>internal reference currents derived from the external bias resistor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</si>
</sst>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E+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16" borderId="0" xfId="0" applyFill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5" fontId="0" fillId="16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165" fontId="0" fillId="34" borderId="0" xfId="0" applyNumberFormat="1" applyFill="1" applyAlignment="1">
      <alignment/>
    </xf>
    <xf numFmtId="0" fontId="0" fillId="15" borderId="0" xfId="0" applyFill="1" applyAlignment="1">
      <alignment/>
    </xf>
    <xf numFmtId="0" fontId="0" fillId="35" borderId="0" xfId="0" applyFill="1" applyAlignment="1">
      <alignment/>
    </xf>
    <xf numFmtId="165" fontId="0" fillId="35" borderId="0" xfId="0" applyNumberFormat="1" applyFill="1" applyAlignment="1">
      <alignment/>
    </xf>
    <xf numFmtId="0" fontId="0" fillId="36" borderId="0" xfId="0" applyFill="1" applyAlignment="1">
      <alignment/>
    </xf>
    <xf numFmtId="165" fontId="0" fillId="36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2" max="2" width="41.28125" style="0" bestFit="1" customWidth="1"/>
    <col min="3" max="3" width="11.57421875" style="4" bestFit="1" customWidth="1"/>
    <col min="4" max="4" width="9.140625" style="7" customWidth="1"/>
    <col min="5" max="5" width="17.00390625" style="0" customWidth="1"/>
    <col min="6" max="6" width="9.28125" style="0" bestFit="1" customWidth="1"/>
    <col min="7" max="7" width="9.140625" style="7" customWidth="1"/>
  </cols>
  <sheetData>
    <row r="2" ht="46.5">
      <c r="B2" s="1" t="s">
        <v>0</v>
      </c>
    </row>
    <row r="4" ht="15">
      <c r="F4" t="s">
        <v>81</v>
      </c>
    </row>
    <row r="5" spans="2:6" ht="15">
      <c r="B5" s="3" t="s">
        <v>2</v>
      </c>
      <c r="C5" s="5">
        <v>3.3</v>
      </c>
      <c r="D5" s="7" t="s">
        <v>3</v>
      </c>
      <c r="F5" s="8" t="s">
        <v>79</v>
      </c>
    </row>
    <row r="6" spans="2:6" ht="15">
      <c r="B6" s="2" t="s">
        <v>1</v>
      </c>
      <c r="C6" s="6">
        <v>1800</v>
      </c>
      <c r="D6" s="7" t="s">
        <v>4</v>
      </c>
      <c r="F6" s="13" t="s">
        <v>80</v>
      </c>
    </row>
    <row r="7" ht="15">
      <c r="F7" s="16" t="s">
        <v>82</v>
      </c>
    </row>
    <row r="9" spans="2:4" ht="15">
      <c r="B9" s="11" t="s">
        <v>5</v>
      </c>
      <c r="C9" s="12">
        <f>C5/(C6+1550)</f>
        <v>0.0009850746268656716</v>
      </c>
      <c r="D9" s="7" t="s">
        <v>6</v>
      </c>
    </row>
    <row r="10" spans="2:4" ht="15">
      <c r="B10" s="11" t="s">
        <v>7</v>
      </c>
      <c r="C10" s="12">
        <f>C9*3/10</f>
        <v>0.0002955223880597015</v>
      </c>
      <c r="D10" s="7" t="s">
        <v>6</v>
      </c>
    </row>
    <row r="11" spans="2:4" ht="15">
      <c r="B11" s="11" t="s">
        <v>8</v>
      </c>
      <c r="C11" s="12">
        <f>C10/10</f>
        <v>2.955223880597015E-05</v>
      </c>
      <c r="D11" s="7" t="s">
        <v>6</v>
      </c>
    </row>
    <row r="12" spans="2:4" ht="15">
      <c r="B12" s="11" t="s">
        <v>9</v>
      </c>
      <c r="C12" s="12">
        <f>C10*5/60</f>
        <v>2.462686567164179E-05</v>
      </c>
      <c r="D12" s="7" t="s">
        <v>6</v>
      </c>
    </row>
    <row r="13" spans="2:4" ht="15">
      <c r="B13" s="11" t="s">
        <v>10</v>
      </c>
      <c r="C13" s="12">
        <f>C9*3/10</f>
        <v>0.0002955223880597015</v>
      </c>
      <c r="D13" s="7" t="s">
        <v>6</v>
      </c>
    </row>
    <row r="14" spans="2:4" ht="15">
      <c r="B14" s="11" t="s">
        <v>11</v>
      </c>
      <c r="C14" s="12">
        <f>C13</f>
        <v>0.0002955223880597015</v>
      </c>
      <c r="D14" s="7" t="s">
        <v>6</v>
      </c>
    </row>
    <row r="15" spans="2:4" ht="15">
      <c r="B15" s="11" t="s">
        <v>12</v>
      </c>
      <c r="C15" s="12">
        <f>C13</f>
        <v>0.0002955223880597015</v>
      </c>
      <c r="D15" s="7" t="s">
        <v>6</v>
      </c>
    </row>
    <row r="18" spans="2:4" ht="15">
      <c r="B18" s="10" t="s">
        <v>13</v>
      </c>
      <c r="C18" s="4">
        <f>C14*12/60</f>
        <v>5.91044776119403E-05</v>
      </c>
      <c r="D18" s="7" t="s">
        <v>6</v>
      </c>
    </row>
    <row r="19" spans="2:3" ht="15">
      <c r="B19" t="s">
        <v>14</v>
      </c>
      <c r="C19" s="9"/>
    </row>
    <row r="20" spans="2:3" ht="15">
      <c r="B20" t="s">
        <v>16</v>
      </c>
      <c r="C20" s="4">
        <f>HEX2DEC(C19)</f>
        <v>0</v>
      </c>
    </row>
    <row r="21" spans="2:4" ht="15">
      <c r="B21" t="s">
        <v>15</v>
      </c>
      <c r="C21" s="14">
        <f>C20/16*C18*2400</f>
        <v>0</v>
      </c>
      <c r="D21" s="7" t="s">
        <v>3</v>
      </c>
    </row>
    <row r="23" spans="2:4" ht="15">
      <c r="B23" s="10" t="s">
        <v>17</v>
      </c>
      <c r="C23" s="4">
        <f>C12</f>
        <v>2.462686567164179E-05</v>
      </c>
      <c r="D23" s="7" t="s">
        <v>6</v>
      </c>
    </row>
    <row r="24" spans="2:3" ht="15">
      <c r="B24" t="s">
        <v>18</v>
      </c>
      <c r="C24" s="9"/>
    </row>
    <row r="25" spans="2:3" ht="15">
      <c r="B25" t="s">
        <v>33</v>
      </c>
      <c r="C25" s="4">
        <f>HEX2DEC(C24)</f>
        <v>0</v>
      </c>
    </row>
    <row r="26" spans="2:4" ht="15">
      <c r="B26" t="s">
        <v>19</v>
      </c>
      <c r="C26" s="14">
        <f>(C25+8)/16*C23</f>
        <v>1.2313432835820895E-05</v>
      </c>
      <c r="D26" s="7" t="s">
        <v>6</v>
      </c>
    </row>
    <row r="28" spans="2:4" ht="15">
      <c r="B28" s="10" t="s">
        <v>20</v>
      </c>
      <c r="C28" s="4">
        <f>C14*12/60</f>
        <v>5.91044776119403E-05</v>
      </c>
      <c r="D28" s="7" t="s">
        <v>6</v>
      </c>
    </row>
    <row r="29" spans="2:3" ht="15">
      <c r="B29" t="s">
        <v>21</v>
      </c>
      <c r="C29" s="9"/>
    </row>
    <row r="30" spans="2:3" ht="15">
      <c r="B30" t="s">
        <v>22</v>
      </c>
      <c r="C30" s="4">
        <f>HEX2DEC(C29)</f>
        <v>0</v>
      </c>
    </row>
    <row r="31" spans="2:4" ht="15">
      <c r="B31" t="s">
        <v>23</v>
      </c>
      <c r="C31" s="14">
        <f>C30/16*C28*2400</f>
        <v>0</v>
      </c>
      <c r="D31" s="7" t="s">
        <v>3</v>
      </c>
    </row>
    <row r="33" spans="2:4" ht="15">
      <c r="B33" s="10" t="s">
        <v>24</v>
      </c>
      <c r="C33" s="4">
        <f>C12</f>
        <v>2.462686567164179E-05</v>
      </c>
      <c r="D33" s="7" t="s">
        <v>6</v>
      </c>
    </row>
    <row r="34" spans="2:3" ht="15">
      <c r="B34" t="s">
        <v>25</v>
      </c>
      <c r="C34" s="9"/>
    </row>
    <row r="35" spans="2:3" ht="15">
      <c r="B35" t="s">
        <v>27</v>
      </c>
      <c r="C35" s="4">
        <f>HEX2DEC(C34)</f>
        <v>0</v>
      </c>
    </row>
    <row r="36" spans="2:4" ht="15">
      <c r="B36" t="s">
        <v>26</v>
      </c>
      <c r="C36" s="15">
        <f>(C35+8)/16*C33</f>
        <v>1.2313432835820895E-05</v>
      </c>
      <c r="D36" s="7" t="s">
        <v>6</v>
      </c>
    </row>
    <row r="37" spans="2:4" ht="15">
      <c r="B37" t="s">
        <v>28</v>
      </c>
      <c r="C37" s="14">
        <f>C36*200</f>
        <v>0.002462686567164179</v>
      </c>
      <c r="D37" s="7" t="s">
        <v>6</v>
      </c>
    </row>
    <row r="39" spans="2:4" ht="15">
      <c r="B39" s="10" t="s">
        <v>29</v>
      </c>
      <c r="C39" s="4">
        <f>C13*12/60</f>
        <v>5.91044776119403E-05</v>
      </c>
      <c r="D39" s="7" t="s">
        <v>6</v>
      </c>
    </row>
    <row r="40" spans="2:3" ht="15">
      <c r="B40" t="s">
        <v>30</v>
      </c>
      <c r="C40" s="9"/>
    </row>
    <row r="41" spans="2:3" ht="15">
      <c r="B41" t="s">
        <v>31</v>
      </c>
      <c r="C41" s="4">
        <f>HEX2DEC(C40)</f>
        <v>0</v>
      </c>
    </row>
    <row r="42" spans="2:4" ht="15">
      <c r="B42" t="s">
        <v>32</v>
      </c>
      <c r="C42" s="14">
        <f>C41/16*C39*2400</f>
        <v>0</v>
      </c>
      <c r="D42" s="7" t="s">
        <v>3</v>
      </c>
    </row>
    <row r="44" spans="2:4" ht="15">
      <c r="B44" s="10" t="s">
        <v>34</v>
      </c>
      <c r="C44" s="4">
        <f>C13*32/60</f>
        <v>0.00015761194029850748</v>
      </c>
      <c r="D44" s="7" t="s">
        <v>6</v>
      </c>
    </row>
    <row r="45" spans="2:3" ht="15">
      <c r="B45" t="s">
        <v>35</v>
      </c>
      <c r="C45" s="9"/>
    </row>
    <row r="46" spans="2:3" ht="15">
      <c r="B46" t="s">
        <v>36</v>
      </c>
      <c r="C46" s="4">
        <f>HEX2DEC(C45)</f>
        <v>0</v>
      </c>
    </row>
    <row r="47" spans="2:5" ht="15">
      <c r="B47" t="s">
        <v>37</v>
      </c>
      <c r="C47" s="14">
        <f>(C46+1)/16*C44</f>
        <v>9.850746268656717E-06</v>
      </c>
      <c r="D47" s="7" t="s">
        <v>6</v>
      </c>
      <c r="E47" t="s">
        <v>38</v>
      </c>
    </row>
    <row r="49" spans="2:4" ht="15">
      <c r="B49" s="10" t="s">
        <v>39</v>
      </c>
      <c r="C49" s="4">
        <f>C14*12/60</f>
        <v>5.91044776119403E-05</v>
      </c>
      <c r="D49" s="7" t="s">
        <v>6</v>
      </c>
    </row>
    <row r="50" spans="2:3" ht="15">
      <c r="B50" t="s">
        <v>42</v>
      </c>
      <c r="C50" s="9"/>
    </row>
    <row r="51" spans="2:3" ht="15">
      <c r="B51" t="s">
        <v>40</v>
      </c>
      <c r="C51" s="4">
        <f>HEX2DEC(C50)</f>
        <v>0</v>
      </c>
    </row>
    <row r="52" spans="2:4" ht="15">
      <c r="B52" t="s">
        <v>41</v>
      </c>
      <c r="C52" s="14">
        <f>C51/16*C49*2400</f>
        <v>0</v>
      </c>
      <c r="D52" s="7" t="s">
        <v>3</v>
      </c>
    </row>
    <row r="54" spans="2:4" ht="15">
      <c r="B54" s="10" t="s">
        <v>43</v>
      </c>
      <c r="C54" s="4">
        <f>C14*12/60</f>
        <v>5.91044776119403E-05</v>
      </c>
      <c r="D54" s="7" t="s">
        <v>6</v>
      </c>
    </row>
    <row r="55" spans="2:3" ht="15">
      <c r="B55" t="s">
        <v>44</v>
      </c>
      <c r="C55" s="9"/>
    </row>
    <row r="56" spans="2:3" ht="15">
      <c r="B56" t="s">
        <v>45</v>
      </c>
      <c r="C56" s="4">
        <f>HEX2DEC(C55)</f>
        <v>0</v>
      </c>
    </row>
    <row r="57" spans="2:4" ht="15">
      <c r="B57" t="s">
        <v>46</v>
      </c>
      <c r="C57" s="14">
        <f>C56/16*C54*2400</f>
        <v>0</v>
      </c>
      <c r="D57" s="7" t="s">
        <v>3</v>
      </c>
    </row>
    <row r="59" spans="2:4" ht="15">
      <c r="B59" s="10" t="s">
        <v>47</v>
      </c>
      <c r="C59" s="4">
        <f>C14*12/60</f>
        <v>5.91044776119403E-05</v>
      </c>
      <c r="D59" s="7" t="s">
        <v>6</v>
      </c>
    </row>
    <row r="60" spans="2:3" ht="15">
      <c r="B60" t="s">
        <v>48</v>
      </c>
      <c r="C60" s="9"/>
    </row>
    <row r="61" spans="2:3" ht="15">
      <c r="B61" t="s">
        <v>49</v>
      </c>
      <c r="C61" s="4">
        <f>HEX2DEC(C60)</f>
        <v>0</v>
      </c>
    </row>
    <row r="62" spans="2:4" ht="15">
      <c r="B62" t="s">
        <v>50</v>
      </c>
      <c r="C62" s="14">
        <f>C61/16*C59*2400</f>
        <v>0</v>
      </c>
      <c r="D62" s="7" t="s">
        <v>3</v>
      </c>
    </row>
    <row r="64" spans="2:4" ht="15">
      <c r="B64" s="10" t="s">
        <v>51</v>
      </c>
      <c r="C64" s="4">
        <f>C13*12/60</f>
        <v>5.91044776119403E-05</v>
      </c>
      <c r="D64" s="7" t="s">
        <v>6</v>
      </c>
    </row>
    <row r="65" spans="2:3" ht="15">
      <c r="B65" t="s">
        <v>52</v>
      </c>
      <c r="C65" s="9"/>
    </row>
    <row r="66" spans="2:3" ht="15">
      <c r="B66" t="s">
        <v>53</v>
      </c>
      <c r="C66" s="4">
        <f>HEX2DEC(C65)</f>
        <v>0</v>
      </c>
    </row>
    <row r="67" spans="2:4" ht="15">
      <c r="B67" t="s">
        <v>54</v>
      </c>
      <c r="C67" s="14">
        <f>C5-(C66/16*C64*2560)</f>
        <v>3.3</v>
      </c>
      <c r="D67" s="7" t="s">
        <v>3</v>
      </c>
    </row>
    <row r="69" spans="2:4" ht="15">
      <c r="B69" s="10" t="s">
        <v>55</v>
      </c>
      <c r="C69" s="4">
        <f>C13*12/60</f>
        <v>5.91044776119403E-05</v>
      </c>
      <c r="D69" s="7" t="s">
        <v>6</v>
      </c>
    </row>
    <row r="70" spans="2:3" ht="15">
      <c r="B70" t="s">
        <v>56</v>
      </c>
      <c r="C70" s="9"/>
    </row>
    <row r="71" spans="2:3" ht="15">
      <c r="B71" t="s">
        <v>57</v>
      </c>
      <c r="C71" s="4">
        <f>HEX2DEC(C70)</f>
        <v>0</v>
      </c>
    </row>
    <row r="72" spans="2:4" ht="15">
      <c r="B72" t="s">
        <v>58</v>
      </c>
      <c r="C72" s="14">
        <f>C5-(C71/16*C69*2560)</f>
        <v>3.3</v>
      </c>
      <c r="D72" s="7" t="s">
        <v>3</v>
      </c>
    </row>
    <row r="74" spans="2:4" ht="15">
      <c r="B74" s="10" t="s">
        <v>59</v>
      </c>
      <c r="C74" s="4">
        <f>C13*5/60</f>
        <v>2.462686567164179E-05</v>
      </c>
      <c r="D74" s="7" t="s">
        <v>6</v>
      </c>
    </row>
    <row r="75" spans="2:3" ht="15">
      <c r="B75" t="s">
        <v>60</v>
      </c>
      <c r="C75" s="9"/>
    </row>
    <row r="76" spans="2:3" ht="15">
      <c r="B76" t="s">
        <v>61</v>
      </c>
      <c r="C76" s="4">
        <f>HEX2DEC(C75)</f>
        <v>0</v>
      </c>
    </row>
    <row r="77" spans="2:4" ht="15">
      <c r="B77" t="s">
        <v>62</v>
      </c>
      <c r="C77" s="14">
        <f>C76/64*C74*17500</f>
        <v>0</v>
      </c>
      <c r="D77" s="7" t="s">
        <v>3</v>
      </c>
    </row>
    <row r="79" spans="2:4" ht="15">
      <c r="B79" s="10" t="s">
        <v>63</v>
      </c>
      <c r="C79" s="4">
        <f>C13*5/60</f>
        <v>2.462686567164179E-05</v>
      </c>
      <c r="D79" s="7" t="s">
        <v>6</v>
      </c>
    </row>
    <row r="80" spans="2:3" ht="15">
      <c r="B80" t="s">
        <v>64</v>
      </c>
      <c r="C80" s="9"/>
    </row>
    <row r="81" spans="2:3" ht="15">
      <c r="B81" t="s">
        <v>65</v>
      </c>
      <c r="C81" s="4">
        <f>HEX2DEC(C80)</f>
        <v>0</v>
      </c>
    </row>
    <row r="82" spans="2:4" ht="15">
      <c r="B82" t="s">
        <v>66</v>
      </c>
      <c r="C82" s="14">
        <f>C81/64*C79*17500</f>
        <v>0</v>
      </c>
      <c r="D82" s="7" t="s">
        <v>3</v>
      </c>
    </row>
    <row r="84" spans="2:4" ht="15">
      <c r="B84" s="10" t="s">
        <v>67</v>
      </c>
      <c r="C84" s="4">
        <f>C14*12/60</f>
        <v>5.91044776119403E-05</v>
      </c>
      <c r="D84" s="7" t="s">
        <v>6</v>
      </c>
    </row>
    <row r="85" spans="2:3" ht="15">
      <c r="B85" t="s">
        <v>68</v>
      </c>
      <c r="C85" s="9"/>
    </row>
    <row r="86" spans="2:3" ht="15">
      <c r="B86" t="s">
        <v>69</v>
      </c>
      <c r="C86" s="4">
        <f>HEX2DEC(C85)</f>
        <v>0</v>
      </c>
    </row>
    <row r="87" spans="2:4" ht="15">
      <c r="B87" t="s">
        <v>70</v>
      </c>
      <c r="C87" s="14">
        <f>(C86+53)/16*C84*2400</f>
        <v>0.4698805970149254</v>
      </c>
      <c r="D87" s="7" t="s">
        <v>3</v>
      </c>
    </row>
    <row r="89" spans="2:4" ht="15">
      <c r="B89" s="10" t="s">
        <v>71</v>
      </c>
      <c r="C89" s="4">
        <f>C13*5/60</f>
        <v>2.462686567164179E-05</v>
      </c>
      <c r="D89" s="7" t="s">
        <v>6</v>
      </c>
    </row>
    <row r="90" spans="2:3" ht="15">
      <c r="B90" t="s">
        <v>72</v>
      </c>
      <c r="C90" s="9"/>
    </row>
    <row r="91" spans="2:3" ht="15">
      <c r="B91" t="s">
        <v>73</v>
      </c>
      <c r="C91" s="4">
        <f>HEX2DEC(C90)</f>
        <v>0</v>
      </c>
    </row>
    <row r="92" spans="2:4" ht="15">
      <c r="B92" t="s">
        <v>74</v>
      </c>
      <c r="C92" s="14">
        <f>C91/64*C89*17500</f>
        <v>0</v>
      </c>
      <c r="D92" s="7" t="s">
        <v>3</v>
      </c>
    </row>
    <row r="94" spans="2:4" ht="15">
      <c r="B94" s="10" t="s">
        <v>75</v>
      </c>
      <c r="C94" s="4">
        <f>C10*5/60</f>
        <v>2.462686567164179E-05</v>
      </c>
      <c r="D94" s="7" t="s">
        <v>6</v>
      </c>
    </row>
    <row r="95" spans="2:3" ht="15">
      <c r="B95" t="s">
        <v>76</v>
      </c>
      <c r="C95" s="9"/>
    </row>
    <row r="96" spans="2:3" ht="15">
      <c r="B96" t="s">
        <v>78</v>
      </c>
      <c r="C96" s="4">
        <f>HEX2DEC(C95)</f>
        <v>0</v>
      </c>
    </row>
    <row r="97" spans="2:4" ht="15">
      <c r="B97" t="s">
        <v>77</v>
      </c>
      <c r="C97" s="14">
        <f>(C96+3)/16*C94*96000</f>
        <v>0.44328358208955215</v>
      </c>
      <c r="D97" s="7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gfh86848</dc:creator>
  <cp:keywords/>
  <dc:description/>
  <cp:lastModifiedBy>gfh86848</cp:lastModifiedBy>
  <dcterms:created xsi:type="dcterms:W3CDTF">2010-02-26T18:49:26Z</dcterms:created>
  <dcterms:modified xsi:type="dcterms:W3CDTF">2010-03-05T16:53:06Z</dcterms:modified>
  <cp:category/>
  <cp:version/>
  <cp:contentType/>
  <cp:contentStatus/>
</cp:coreProperties>
</file>